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7" i="1"/>
  <c r="E36"/>
  <c r="G36" s="1"/>
  <c r="E18"/>
  <c r="G18" s="1"/>
  <c r="E38"/>
  <c r="G38" s="1"/>
  <c r="E37"/>
  <c r="G37" s="1"/>
  <c r="E35"/>
  <c r="G35" s="1"/>
  <c r="E34"/>
  <c r="G34" s="1"/>
  <c r="E33"/>
  <c r="G33" s="1"/>
  <c r="E32"/>
  <c r="E31"/>
  <c r="G31" s="1"/>
  <c r="E30"/>
  <c r="G30" s="1"/>
  <c r="E29"/>
  <c r="E28"/>
  <c r="E26"/>
  <c r="E24"/>
  <c r="G24" s="1"/>
  <c r="E23"/>
  <c r="G23" s="1"/>
  <c r="E21"/>
  <c r="G21" s="1"/>
  <c r="E20"/>
  <c r="E19"/>
  <c r="E17"/>
  <c r="G17" s="1"/>
  <c r="E16"/>
  <c r="G16" s="1"/>
  <c r="E15"/>
  <c r="G15" s="1"/>
  <c r="E14"/>
  <c r="E13"/>
  <c r="G13" s="1"/>
  <c r="E12"/>
  <c r="G12" s="1"/>
  <c r="E11"/>
  <c r="G11" s="1"/>
  <c r="E10"/>
  <c r="G10" s="1"/>
  <c r="E9"/>
  <c r="E7"/>
  <c r="E6"/>
  <c r="E5"/>
  <c r="E3"/>
  <c r="E4"/>
  <c r="G4" s="1"/>
  <c r="G25"/>
  <c r="F6"/>
  <c r="F7"/>
  <c r="G7" s="1"/>
  <c r="F8"/>
  <c r="F9"/>
  <c r="F10"/>
  <c r="F11"/>
  <c r="F12"/>
  <c r="F13"/>
  <c r="F14"/>
  <c r="G14" s="1"/>
  <c r="F15"/>
  <c r="F16"/>
  <c r="F17"/>
  <c r="F18"/>
  <c r="F19"/>
  <c r="G19" s="1"/>
  <c r="F20"/>
  <c r="G20" s="1"/>
  <c r="F21"/>
  <c r="F22"/>
  <c r="G22" s="1"/>
  <c r="F23"/>
  <c r="F24"/>
  <c r="F25"/>
  <c r="F26"/>
  <c r="F27"/>
  <c r="F28"/>
  <c r="F29"/>
  <c r="G29" s="1"/>
  <c r="F30"/>
  <c r="F31"/>
  <c r="F32"/>
  <c r="F33"/>
  <c r="F34"/>
  <c r="F35"/>
  <c r="F36"/>
  <c r="F37"/>
  <c r="F38"/>
  <c r="E8"/>
  <c r="G8" s="1"/>
  <c r="F5"/>
  <c r="F4"/>
  <c r="F3"/>
  <c r="G32" l="1"/>
  <c r="G28"/>
  <c r="G27"/>
  <c r="G26"/>
  <c r="G9"/>
  <c r="G6"/>
  <c r="G5"/>
  <c r="G3"/>
</calcChain>
</file>

<file path=xl/sharedStrings.xml><?xml version="1.0" encoding="utf-8"?>
<sst xmlns="http://schemas.openxmlformats.org/spreadsheetml/2006/main" count="46" uniqueCount="44">
  <si>
    <t>Name</t>
  </si>
  <si>
    <t>Salary</t>
  </si>
  <si>
    <t>Stipend</t>
  </si>
  <si>
    <t>TRS</t>
  </si>
  <si>
    <t>Health/Life/Flex</t>
  </si>
  <si>
    <t>Carrie Anderson</t>
  </si>
  <si>
    <t>Tara Block</t>
  </si>
  <si>
    <t>Kelly Bramm</t>
  </si>
  <si>
    <t>Joyce Dachauer</t>
  </si>
  <si>
    <t>Delyn Duggins</t>
  </si>
  <si>
    <t>Scott Hogan</t>
  </si>
  <si>
    <t>Tammy Hughes</t>
  </si>
  <si>
    <t>Brittany Kemp</t>
  </si>
  <si>
    <t>Katy Lane</t>
  </si>
  <si>
    <t>Dawn Lanning</t>
  </si>
  <si>
    <t>Trish Larkin</t>
  </si>
  <si>
    <t>Jen Macpherson</t>
  </si>
  <si>
    <t>Kelly McCraith</t>
  </si>
  <si>
    <t>Jilann Stauter</t>
  </si>
  <si>
    <t>Wendy Ummel</t>
  </si>
  <si>
    <t>Raquel Willams</t>
  </si>
  <si>
    <t>Total benefits</t>
  </si>
  <si>
    <t>Hannah Deterding</t>
  </si>
  <si>
    <t>Laura Roehm</t>
  </si>
  <si>
    <t xml:space="preserve"> </t>
  </si>
  <si>
    <t>Sarah Walters</t>
  </si>
  <si>
    <t>Michelle Earle</t>
  </si>
  <si>
    <t>Jeanne Etheridge</t>
  </si>
  <si>
    <t>Emilie Ruppert</t>
  </si>
  <si>
    <t>Stephanie Buhrow</t>
  </si>
  <si>
    <t>Kris Dean</t>
  </si>
  <si>
    <t>Allison Dierker</t>
  </si>
  <si>
    <t>Elizabeth Harris</t>
  </si>
  <si>
    <t>Heather King</t>
  </si>
  <si>
    <t>Diana Lopez</t>
  </si>
  <si>
    <t>Trisha Mann</t>
  </si>
  <si>
    <t>Kristine Morgan</t>
  </si>
  <si>
    <t>Donna Morris</t>
  </si>
  <si>
    <t>Ginger Payne</t>
  </si>
  <si>
    <t>Tim Snodgrass</t>
  </si>
  <si>
    <t>Kari Veldman</t>
  </si>
  <si>
    <t>Molly Ryan</t>
  </si>
  <si>
    <t>Andrea Cartright</t>
  </si>
  <si>
    <t>Med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</si>
</sst>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/>
    <xf numFmtId="2" fontId="0" fillId="0" borderId="0" xfId="0" applyNumberFormat="1" applyFill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Layout" zoomScaleNormal="100" workbookViewId="0">
      <selection activeCell="H14" sqref="H14"/>
    </sheetView>
  </sheetViews>
  <sheetFormatPr defaultRowHeight="15"/>
  <cols>
    <col min="1" max="1" width="19" style="4" customWidth="1"/>
    <col min="2" max="2" width="10.140625" style="4" customWidth="1"/>
    <col min="3" max="3" width="8.7109375" style="4" customWidth="1"/>
    <col min="4" max="4" width="8.42578125" style="4" customWidth="1"/>
    <col min="5" max="5" width="15.42578125" style="4" customWidth="1"/>
    <col min="6" max="6" width="9.28515625" style="4" customWidth="1"/>
    <col min="7" max="7" width="15" style="4" customWidth="1"/>
    <col min="8" max="16384" width="9.140625" style="4"/>
  </cols>
  <sheetData>
    <row r="1" spans="1:10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43</v>
      </c>
      <c r="G1" s="3" t="s">
        <v>21</v>
      </c>
    </row>
    <row r="3" spans="1:10">
      <c r="A3" s="4" t="s">
        <v>5</v>
      </c>
      <c r="B3" s="4">
        <v>64145</v>
      </c>
      <c r="C3" s="4">
        <v>0</v>
      </c>
      <c r="D3" s="5">
        <v>6529.96</v>
      </c>
      <c r="E3" s="4">
        <f>81.6+48.48+4689.24</f>
        <v>4819.32</v>
      </c>
      <c r="F3" s="5">
        <f>B3*0.0145</f>
        <v>930.10250000000008</v>
      </c>
      <c r="G3" s="6">
        <f>SUM(C3:F3)</f>
        <v>12279.3825</v>
      </c>
      <c r="J3" s="4" t="s">
        <v>24</v>
      </c>
    </row>
    <row r="4" spans="1:10">
      <c r="A4" s="4" t="s">
        <v>6</v>
      </c>
      <c r="B4" s="4">
        <v>81227</v>
      </c>
      <c r="D4" s="5">
        <v>8268.91</v>
      </c>
      <c r="E4" s="4">
        <f>81.6+48.48+5786.28</f>
        <v>5916.36</v>
      </c>
      <c r="F4" s="5">
        <f>B4*0.0145</f>
        <v>1177.7915</v>
      </c>
      <c r="G4" s="6">
        <f t="shared" ref="G4:G38" si="0">SUM(C4:F4)</f>
        <v>15363.0615</v>
      </c>
    </row>
    <row r="5" spans="1:10">
      <c r="A5" s="4" t="s">
        <v>7</v>
      </c>
      <c r="B5" s="4">
        <v>27444</v>
      </c>
      <c r="D5" s="5">
        <v>2793.8</v>
      </c>
      <c r="E5" s="4">
        <f>48.48+2376.12</f>
        <v>2424.6</v>
      </c>
      <c r="F5" s="5">
        <f>B5*0.0145</f>
        <v>397.93800000000005</v>
      </c>
      <c r="G5" s="6">
        <f t="shared" si="0"/>
        <v>5616.3379999999997</v>
      </c>
      <c r="H5" s="4" t="s">
        <v>24</v>
      </c>
    </row>
    <row r="6" spans="1:10">
      <c r="A6" s="4" t="s">
        <v>29</v>
      </c>
      <c r="B6" s="4">
        <v>38000</v>
      </c>
      <c r="C6" s="4">
        <v>3600</v>
      </c>
      <c r="D6" s="5"/>
      <c r="E6" s="4">
        <f>81.6+48.48+3708.84</f>
        <v>3838.92</v>
      </c>
      <c r="F6" s="5">
        <f t="shared" ref="F6:F38" si="1">B6*0.0145</f>
        <v>551</v>
      </c>
      <c r="G6" s="6">
        <f t="shared" si="0"/>
        <v>7989.92</v>
      </c>
    </row>
    <row r="7" spans="1:10">
      <c r="A7" s="4" t="s">
        <v>42</v>
      </c>
      <c r="B7" s="4">
        <v>39787</v>
      </c>
      <c r="D7" s="5">
        <v>4050.32</v>
      </c>
      <c r="E7" s="4">
        <f>81.6+48.48+3539.04</f>
        <v>3669.12</v>
      </c>
      <c r="F7" s="5">
        <f t="shared" si="1"/>
        <v>576.91150000000005</v>
      </c>
      <c r="G7" s="6">
        <f t="shared" si="0"/>
        <v>8296.3515000000007</v>
      </c>
    </row>
    <row r="8" spans="1:10">
      <c r="A8" s="4" t="s">
        <v>8</v>
      </c>
      <c r="B8" s="4">
        <v>92209</v>
      </c>
      <c r="D8" s="5">
        <v>9386.8799999999992</v>
      </c>
      <c r="E8" s="4">
        <f>4.04*12</f>
        <v>48.480000000000004</v>
      </c>
      <c r="F8" s="5">
        <f t="shared" si="1"/>
        <v>1337.0305000000001</v>
      </c>
      <c r="G8" s="6">
        <f t="shared" si="0"/>
        <v>10772.3905</v>
      </c>
    </row>
    <row r="9" spans="1:10">
      <c r="A9" s="4" t="s">
        <v>30</v>
      </c>
      <c r="B9" s="4">
        <v>109038</v>
      </c>
      <c r="D9" s="5">
        <v>11100.06</v>
      </c>
      <c r="E9" s="4">
        <f>81.6+48.48+7555.8</f>
        <v>7685.88</v>
      </c>
      <c r="F9" s="5">
        <f t="shared" si="1"/>
        <v>1581.0510000000002</v>
      </c>
      <c r="G9" s="6">
        <f t="shared" si="0"/>
        <v>20366.990999999998</v>
      </c>
    </row>
    <row r="10" spans="1:10">
      <c r="A10" s="4" t="s">
        <v>22</v>
      </c>
      <c r="B10" s="4">
        <v>40583</v>
      </c>
      <c r="D10" s="5">
        <v>4131.3500000000004</v>
      </c>
      <c r="E10" s="4">
        <f>48.48+3846.96</f>
        <v>3895.44</v>
      </c>
      <c r="F10" s="5">
        <f t="shared" si="1"/>
        <v>588.45350000000008</v>
      </c>
      <c r="G10" s="6">
        <f t="shared" si="0"/>
        <v>8615.2435000000005</v>
      </c>
    </row>
    <row r="11" spans="1:10">
      <c r="A11" s="4" t="s">
        <v>31</v>
      </c>
      <c r="B11" s="4">
        <v>39787</v>
      </c>
      <c r="C11" s="4">
        <v>3600</v>
      </c>
      <c r="D11" s="5">
        <v>4050.32</v>
      </c>
      <c r="E11" s="4">
        <f>48.48</f>
        <v>48.48</v>
      </c>
      <c r="F11" s="5">
        <f t="shared" si="1"/>
        <v>576.91150000000005</v>
      </c>
      <c r="G11" s="6">
        <f t="shared" si="0"/>
        <v>8275.7114999999994</v>
      </c>
    </row>
    <row r="12" spans="1:10">
      <c r="A12" s="4" t="s">
        <v>9</v>
      </c>
      <c r="B12" s="4">
        <v>74363</v>
      </c>
      <c r="D12" s="5">
        <v>7570.15</v>
      </c>
      <c r="E12" s="4">
        <f>81.6+48.48+5786.28</f>
        <v>5916.36</v>
      </c>
      <c r="F12" s="5">
        <f t="shared" si="1"/>
        <v>1078.2635</v>
      </c>
      <c r="G12" s="6">
        <f t="shared" si="0"/>
        <v>14564.773499999999</v>
      </c>
    </row>
    <row r="13" spans="1:10">
      <c r="A13" s="4" t="s">
        <v>26</v>
      </c>
      <c r="B13" s="4">
        <v>44515</v>
      </c>
      <c r="D13" s="5">
        <v>4531.63</v>
      </c>
      <c r="E13" s="4">
        <f>48.48+4802.4</f>
        <v>4850.8799999999992</v>
      </c>
      <c r="F13" s="5">
        <f t="shared" si="1"/>
        <v>645.46750000000009</v>
      </c>
      <c r="G13" s="6">
        <f t="shared" si="0"/>
        <v>10027.977499999999</v>
      </c>
    </row>
    <row r="14" spans="1:10">
      <c r="A14" s="4" t="s">
        <v>27</v>
      </c>
      <c r="B14" s="4">
        <v>40682</v>
      </c>
      <c r="D14" s="5">
        <v>4141.43</v>
      </c>
      <c r="E14" s="4">
        <f>48.48+6320.64</f>
        <v>6369.12</v>
      </c>
      <c r="F14" s="5">
        <f t="shared" si="1"/>
        <v>589.88900000000001</v>
      </c>
      <c r="G14" s="6">
        <f t="shared" si="0"/>
        <v>11100.438999999998</v>
      </c>
    </row>
    <row r="15" spans="1:10">
      <c r="A15" s="4" t="s">
        <v>32</v>
      </c>
      <c r="B15" s="4">
        <v>48445</v>
      </c>
      <c r="D15" s="5">
        <v>5253.8</v>
      </c>
      <c r="E15" s="4">
        <f>48.48+3751.44</f>
        <v>3799.92</v>
      </c>
      <c r="F15" s="5">
        <f t="shared" si="1"/>
        <v>702.45249999999999</v>
      </c>
      <c r="G15" s="6">
        <f t="shared" si="0"/>
        <v>9756.1725000000006</v>
      </c>
    </row>
    <row r="16" spans="1:10">
      <c r="A16" s="4" t="s">
        <v>10</v>
      </c>
      <c r="B16" s="4">
        <v>153833</v>
      </c>
      <c r="D16" s="5">
        <v>15660.2</v>
      </c>
      <c r="E16" s="4">
        <f>81.6+65.76</f>
        <v>147.36000000000001</v>
      </c>
      <c r="F16" s="5">
        <f t="shared" si="1"/>
        <v>2230.5785000000001</v>
      </c>
      <c r="G16" s="6">
        <f t="shared" si="0"/>
        <v>18038.138500000001</v>
      </c>
    </row>
    <row r="17" spans="1:8">
      <c r="A17" s="4" t="s">
        <v>11</v>
      </c>
      <c r="B17" s="4">
        <v>77974</v>
      </c>
      <c r="D17" s="5">
        <v>7937.75</v>
      </c>
      <c r="E17" s="4">
        <f>81.6+48.48+5531.52</f>
        <v>5661.6</v>
      </c>
      <c r="F17" s="5">
        <f t="shared" si="1"/>
        <v>1130.623</v>
      </c>
      <c r="G17" s="6">
        <f t="shared" si="0"/>
        <v>14729.973</v>
      </c>
    </row>
    <row r="18" spans="1:8">
      <c r="A18" s="4" t="s">
        <v>12</v>
      </c>
      <c r="B18" s="4">
        <v>42637</v>
      </c>
      <c r="C18" s="4">
        <v>3600</v>
      </c>
      <c r="D18" s="5">
        <v>4340.45</v>
      </c>
      <c r="E18" s="4">
        <f>48.48+3846.96</f>
        <v>3895.44</v>
      </c>
      <c r="F18" s="5">
        <f t="shared" si="1"/>
        <v>618.23649999999998</v>
      </c>
      <c r="G18" s="6">
        <f t="shared" si="0"/>
        <v>12454.126499999998</v>
      </c>
    </row>
    <row r="19" spans="1:8">
      <c r="A19" s="4" t="s">
        <v>33</v>
      </c>
      <c r="B19" s="4">
        <v>62772</v>
      </c>
      <c r="C19" s="4">
        <v>3600</v>
      </c>
      <c r="D19" s="5">
        <v>6390.19</v>
      </c>
      <c r="E19" s="4">
        <f>48.48+5110.32</f>
        <v>5158.7999999999993</v>
      </c>
      <c r="F19" s="5">
        <f t="shared" si="1"/>
        <v>910.19400000000007</v>
      </c>
      <c r="G19" s="6">
        <f t="shared" si="0"/>
        <v>16059.183999999997</v>
      </c>
    </row>
    <row r="20" spans="1:8">
      <c r="A20" s="4" t="s">
        <v>13</v>
      </c>
      <c r="B20" s="4">
        <v>37408</v>
      </c>
      <c r="C20" s="4">
        <v>0</v>
      </c>
      <c r="D20" s="5">
        <v>3808.13</v>
      </c>
      <c r="E20" s="4">
        <f>48.48</f>
        <v>48.48</v>
      </c>
      <c r="F20" s="5">
        <f t="shared" si="1"/>
        <v>542.41600000000005</v>
      </c>
      <c r="G20" s="6">
        <f t="shared" si="0"/>
        <v>4399.0259999999998</v>
      </c>
    </row>
    <row r="21" spans="1:8">
      <c r="A21" s="4" t="s">
        <v>14</v>
      </c>
      <c r="B21" s="4">
        <v>82363</v>
      </c>
      <c r="D21" s="5">
        <v>8384.5499999999993</v>
      </c>
      <c r="E21" s="4">
        <f>81.6+48.48+5786.28</f>
        <v>5916.36</v>
      </c>
      <c r="F21" s="5">
        <f t="shared" si="1"/>
        <v>1194.2635</v>
      </c>
      <c r="G21" s="6">
        <f t="shared" si="0"/>
        <v>15495.173500000001</v>
      </c>
    </row>
    <row r="22" spans="1:8">
      <c r="A22" s="4" t="s">
        <v>15</v>
      </c>
      <c r="B22" s="4">
        <v>7984</v>
      </c>
      <c r="D22" s="5">
        <v>812.77</v>
      </c>
      <c r="F22" s="5">
        <f t="shared" si="1"/>
        <v>115.768</v>
      </c>
      <c r="G22" s="6">
        <f t="shared" si="0"/>
        <v>928.53800000000001</v>
      </c>
      <c r="H22" s="4" t="s">
        <v>24</v>
      </c>
    </row>
    <row r="23" spans="1:8">
      <c r="A23" s="4" t="s">
        <v>34</v>
      </c>
      <c r="B23" s="4">
        <v>39787</v>
      </c>
      <c r="C23" s="4">
        <v>3600</v>
      </c>
      <c r="D23" s="5">
        <v>4050.32</v>
      </c>
      <c r="E23" s="4">
        <f>48.48+3624</f>
        <v>3672.48</v>
      </c>
      <c r="F23" s="5">
        <f t="shared" si="1"/>
        <v>576.91150000000005</v>
      </c>
      <c r="G23" s="6">
        <f t="shared" si="0"/>
        <v>11899.711499999999</v>
      </c>
    </row>
    <row r="24" spans="1:8">
      <c r="A24" s="4" t="s">
        <v>16</v>
      </c>
      <c r="B24" s="4">
        <v>56334</v>
      </c>
      <c r="D24" s="5">
        <v>5734.8</v>
      </c>
      <c r="E24" s="4">
        <f>81.6+48.48+4296.36</f>
        <v>4426.4399999999996</v>
      </c>
      <c r="F24" s="5">
        <f t="shared" si="1"/>
        <v>816.84300000000007</v>
      </c>
      <c r="G24" s="6">
        <f t="shared" si="0"/>
        <v>10978.083000000001</v>
      </c>
    </row>
    <row r="25" spans="1:8">
      <c r="A25" s="4" t="s">
        <v>35</v>
      </c>
      <c r="B25" s="4">
        <v>14681</v>
      </c>
      <c r="D25" s="5">
        <v>1494.53</v>
      </c>
      <c r="F25" s="5">
        <f t="shared" si="1"/>
        <v>212.87450000000001</v>
      </c>
      <c r="G25" s="6">
        <f t="shared" si="0"/>
        <v>1707.4045000000001</v>
      </c>
    </row>
    <row r="26" spans="1:8">
      <c r="A26" s="4" t="s">
        <v>17</v>
      </c>
      <c r="B26" s="4">
        <v>81274</v>
      </c>
      <c r="D26" s="5">
        <v>8273.69</v>
      </c>
      <c r="E26" s="4">
        <f>81.6+48.48+5531.52</f>
        <v>5661.6</v>
      </c>
      <c r="F26" s="5">
        <f t="shared" si="1"/>
        <v>1178.473</v>
      </c>
      <c r="G26" s="6">
        <f t="shared" si="0"/>
        <v>15113.763000000001</v>
      </c>
    </row>
    <row r="27" spans="1:8">
      <c r="A27" s="4" t="s">
        <v>36</v>
      </c>
      <c r="B27" s="4">
        <v>71626</v>
      </c>
      <c r="D27" s="5">
        <v>7291.53</v>
      </c>
      <c r="E27" s="4">
        <f>81.6+48.48+6320.64</f>
        <v>6450.72</v>
      </c>
      <c r="F27" s="5">
        <f t="shared" si="1"/>
        <v>1038.577</v>
      </c>
      <c r="G27" s="6">
        <f t="shared" si="0"/>
        <v>14780.826999999999</v>
      </c>
    </row>
    <row r="28" spans="1:8">
      <c r="A28" s="4" t="s">
        <v>37</v>
      </c>
      <c r="B28" s="4">
        <v>100062</v>
      </c>
      <c r="D28" s="5">
        <v>10186.31</v>
      </c>
      <c r="E28" s="4">
        <f>48.48+7219.56</f>
        <v>7268.04</v>
      </c>
      <c r="F28" s="5">
        <f t="shared" si="1"/>
        <v>1450.8990000000001</v>
      </c>
      <c r="G28" s="6">
        <f t="shared" si="0"/>
        <v>18905.249</v>
      </c>
    </row>
    <row r="29" spans="1:8">
      <c r="A29" s="4" t="s">
        <v>38</v>
      </c>
      <c r="B29" s="4">
        <v>83826</v>
      </c>
      <c r="C29" s="4">
        <v>3600</v>
      </c>
      <c r="D29" s="5">
        <v>8533.49</v>
      </c>
      <c r="E29" s="4">
        <f>81.6+48.48+5308.56</f>
        <v>5438.64</v>
      </c>
      <c r="F29" s="5">
        <f t="shared" si="1"/>
        <v>1215.4770000000001</v>
      </c>
      <c r="G29" s="6">
        <f t="shared" si="0"/>
        <v>18787.607</v>
      </c>
    </row>
    <row r="30" spans="1:8">
      <c r="A30" s="4" t="s">
        <v>23</v>
      </c>
      <c r="B30" s="4">
        <v>41495</v>
      </c>
      <c r="C30" s="4">
        <v>3240</v>
      </c>
      <c r="D30" s="5">
        <v>4224.1899999999996</v>
      </c>
      <c r="E30" s="4">
        <f>48.48+4353</f>
        <v>4401.4799999999996</v>
      </c>
      <c r="F30" s="5">
        <f t="shared" si="1"/>
        <v>601.67750000000001</v>
      </c>
      <c r="G30" s="6">
        <f t="shared" si="0"/>
        <v>12467.347499999998</v>
      </c>
    </row>
    <row r="31" spans="1:8">
      <c r="A31" s="4" t="s">
        <v>28</v>
      </c>
      <c r="B31" s="4">
        <v>44650</v>
      </c>
      <c r="C31" s="4">
        <v>3600</v>
      </c>
      <c r="D31" s="5">
        <v>4545.37</v>
      </c>
      <c r="E31" s="4">
        <f>48.48+3708.84</f>
        <v>3757.32</v>
      </c>
      <c r="F31" s="5">
        <f t="shared" si="1"/>
        <v>647.42500000000007</v>
      </c>
      <c r="G31" s="6">
        <f t="shared" si="0"/>
        <v>12550.115</v>
      </c>
    </row>
    <row r="32" spans="1:8">
      <c r="A32" s="4" t="s">
        <v>41</v>
      </c>
      <c r="B32" s="4">
        <v>39787</v>
      </c>
      <c r="D32" s="5">
        <v>4050.32</v>
      </c>
      <c r="E32" s="4">
        <f>81.6+48.48+3960.12</f>
        <v>4090.2</v>
      </c>
      <c r="F32" s="5">
        <f t="shared" si="1"/>
        <v>576.91150000000005</v>
      </c>
      <c r="G32" s="6">
        <f t="shared" si="0"/>
        <v>8717.4315000000006</v>
      </c>
    </row>
    <row r="33" spans="1:7">
      <c r="A33" s="4" t="s">
        <v>39</v>
      </c>
      <c r="B33" s="4">
        <v>51383</v>
      </c>
      <c r="C33" s="4">
        <v>3600</v>
      </c>
      <c r="D33" s="5">
        <v>5230.79</v>
      </c>
      <c r="E33" s="4">
        <f>48.48+4101.72</f>
        <v>4150.2</v>
      </c>
      <c r="F33" s="5">
        <f t="shared" si="1"/>
        <v>745.05349999999999</v>
      </c>
      <c r="G33" s="6">
        <f t="shared" si="0"/>
        <v>13726.043500000002</v>
      </c>
    </row>
    <row r="34" spans="1:7">
      <c r="A34" s="4" t="s">
        <v>18</v>
      </c>
      <c r="B34" s="4">
        <v>46755</v>
      </c>
      <c r="D34" s="5">
        <v>4759.66</v>
      </c>
      <c r="E34" s="4">
        <f>81.6+48.48+3527.76</f>
        <v>3657.84</v>
      </c>
      <c r="F34" s="5">
        <f t="shared" si="1"/>
        <v>677.94749999999999</v>
      </c>
      <c r="G34" s="6">
        <f t="shared" si="0"/>
        <v>9095.4475000000002</v>
      </c>
    </row>
    <row r="35" spans="1:7">
      <c r="A35" s="4" t="s">
        <v>19</v>
      </c>
      <c r="B35" s="4">
        <v>51865</v>
      </c>
      <c r="C35" s="4">
        <v>3600</v>
      </c>
      <c r="D35" s="5">
        <v>5279.86</v>
      </c>
      <c r="E35" s="4">
        <f>48.48+6037.56</f>
        <v>6086.04</v>
      </c>
      <c r="F35" s="5">
        <f t="shared" si="1"/>
        <v>752.04250000000002</v>
      </c>
      <c r="G35" s="6">
        <f t="shared" si="0"/>
        <v>15717.942500000001</v>
      </c>
    </row>
    <row r="36" spans="1:7">
      <c r="A36" s="4" t="s">
        <v>40</v>
      </c>
      <c r="B36" s="4">
        <v>80340</v>
      </c>
      <c r="C36" s="4">
        <v>3600</v>
      </c>
      <c r="D36" s="5">
        <v>8178.61</v>
      </c>
      <c r="E36" s="4">
        <f>81.6+48.48+6320.64</f>
        <v>6450.72</v>
      </c>
      <c r="F36" s="5">
        <f t="shared" si="1"/>
        <v>1164.93</v>
      </c>
      <c r="G36" s="6">
        <f t="shared" si="0"/>
        <v>19394.260000000002</v>
      </c>
    </row>
    <row r="37" spans="1:7">
      <c r="A37" s="4" t="s">
        <v>25</v>
      </c>
      <c r="B37" s="4">
        <v>55351</v>
      </c>
      <c r="D37" s="5">
        <v>5634.73</v>
      </c>
      <c r="E37" s="4">
        <f>81.6+48.48+4324.68</f>
        <v>4454.76</v>
      </c>
      <c r="F37" s="5">
        <f t="shared" si="1"/>
        <v>802.58950000000004</v>
      </c>
      <c r="G37" s="6">
        <f t="shared" si="0"/>
        <v>10892.0795</v>
      </c>
    </row>
    <row r="38" spans="1:7">
      <c r="A38" s="4" t="s">
        <v>20</v>
      </c>
      <c r="B38" s="4">
        <v>69131</v>
      </c>
      <c r="D38" s="5">
        <v>7037.54</v>
      </c>
      <c r="E38" s="4">
        <f>48.48+4802.4</f>
        <v>4850.8799999999992</v>
      </c>
      <c r="F38" s="5">
        <f t="shared" si="1"/>
        <v>1002.3995000000001</v>
      </c>
      <c r="G38" s="6">
        <f t="shared" si="0"/>
        <v>12890.819499999998</v>
      </c>
    </row>
  </sheetData>
  <pageMargins left="0.7" right="0.7" top="0.75" bottom="0.75" header="0.3" footer="0.3"/>
  <pageSetup scale="86" orientation="portrait" r:id="rId1"/>
  <headerFooter>
    <oddHeader>&amp;CCertified Employees 
Salaries and Benefits Fy 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2023-10-30T15:58:21Z</dcterms:modified>
</cp:coreProperties>
</file>